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Položky!$A$1:$G$59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58" i="3"/>
  <c r="BC58"/>
  <c r="BB58"/>
  <c r="BA58"/>
  <c r="G58"/>
  <c r="BD58" s="1"/>
  <c r="BE57"/>
  <c r="BC57"/>
  <c r="BB57"/>
  <c r="BA57"/>
  <c r="G57"/>
  <c r="BD57" s="1"/>
  <c r="BE56"/>
  <c r="BC56"/>
  <c r="BB56"/>
  <c r="BA56"/>
  <c r="G56"/>
  <c r="BD56" s="1"/>
  <c r="BE55"/>
  <c r="BC55"/>
  <c r="BB55"/>
  <c r="BA55"/>
  <c r="G55"/>
  <c r="BD55" s="1"/>
  <c r="BE54"/>
  <c r="BC54"/>
  <c r="BB54"/>
  <c r="BA54"/>
  <c r="G54"/>
  <c r="BD54" s="1"/>
  <c r="BD59" s="1"/>
  <c r="H13" i="2" s="1"/>
  <c r="B13"/>
  <c r="A13"/>
  <c r="BE59" i="3"/>
  <c r="I13" i="2" s="1"/>
  <c r="BC59" i="3"/>
  <c r="G13" i="2" s="1"/>
  <c r="BB59" i="3"/>
  <c r="F13" i="2" s="1"/>
  <c r="BA59" i="3"/>
  <c r="E13" i="2" s="1"/>
  <c r="G59" i="3"/>
  <c r="C59"/>
  <c r="BD51"/>
  <c r="BC51"/>
  <c r="BB51"/>
  <c r="BA51"/>
  <c r="G51"/>
  <c r="BE51" s="1"/>
  <c r="BE47"/>
  <c r="BD47"/>
  <c r="BB47"/>
  <c r="BA47"/>
  <c r="G47"/>
  <c r="BC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D40" s="1"/>
  <c r="BE39"/>
  <c r="BC39"/>
  <c r="BB39"/>
  <c r="BB52" s="1"/>
  <c r="F12" i="2" s="1"/>
  <c r="BA39" i="3"/>
  <c r="G39"/>
  <c r="G52" s="1"/>
  <c r="B12" i="2"/>
  <c r="A12"/>
  <c r="C52" i="3"/>
  <c r="BE36"/>
  <c r="BE37" s="1"/>
  <c r="I11" i="2" s="1"/>
  <c r="BD36" i="3"/>
  <c r="BD37" s="1"/>
  <c r="H11" i="2" s="1"/>
  <c r="BC36" i="3"/>
  <c r="BB36"/>
  <c r="BB37" s="1"/>
  <c r="F11" i="2" s="1"/>
  <c r="G36" i="3"/>
  <c r="BA36" s="1"/>
  <c r="BA37" s="1"/>
  <c r="E11" i="2" s="1"/>
  <c r="B11"/>
  <c r="A11"/>
  <c r="BC37" i="3"/>
  <c r="G11" i="2" s="1"/>
  <c r="C37" i="3"/>
  <c r="BE33"/>
  <c r="BD33"/>
  <c r="BC33"/>
  <c r="BB33"/>
  <c r="G33"/>
  <c r="BA33" s="1"/>
  <c r="BE32"/>
  <c r="BD32"/>
  <c r="BC32"/>
  <c r="BB32"/>
  <c r="G32"/>
  <c r="BA32" s="1"/>
  <c r="BE30"/>
  <c r="BE34" s="1"/>
  <c r="I10" i="2" s="1"/>
  <c r="BD30" i="3"/>
  <c r="BC30"/>
  <c r="BB30"/>
  <c r="G30"/>
  <c r="BA30" s="1"/>
  <c r="B10" i="2"/>
  <c r="A10"/>
  <c r="C34" i="3"/>
  <c r="BE27"/>
  <c r="BD27"/>
  <c r="BC27"/>
  <c r="BB27"/>
  <c r="G27"/>
  <c r="BA27" s="1"/>
  <c r="BE26"/>
  <c r="BD26"/>
  <c r="BC26"/>
  <c r="BB26"/>
  <c r="G26"/>
  <c r="BA26" s="1"/>
  <c r="BE24"/>
  <c r="BD24"/>
  <c r="BC24"/>
  <c r="BB24"/>
  <c r="G24"/>
  <c r="BA24" s="1"/>
  <c r="BE23"/>
  <c r="BD23"/>
  <c r="BC23"/>
  <c r="BC28" s="1"/>
  <c r="G9" i="2" s="1"/>
  <c r="BB23" i="3"/>
  <c r="G23"/>
  <c r="BA23" s="1"/>
  <c r="BE21"/>
  <c r="BD21"/>
  <c r="BD28" s="1"/>
  <c r="H9" i="2" s="1"/>
  <c r="BC21" i="3"/>
  <c r="BB21"/>
  <c r="BB28" s="1"/>
  <c r="F9" i="2" s="1"/>
  <c r="G21" i="3"/>
  <c r="BA21" s="1"/>
  <c r="B9" i="2"/>
  <c r="A9"/>
  <c r="BE28" i="3"/>
  <c r="I9" i="2" s="1"/>
  <c r="C28" i="3"/>
  <c r="BE17"/>
  <c r="BE19" s="1"/>
  <c r="I8" i="2" s="1"/>
  <c r="BD17" i="3"/>
  <c r="BD19" s="1"/>
  <c r="H8" i="2" s="1"/>
  <c r="BC17" i="3"/>
  <c r="BB17"/>
  <c r="BB19" s="1"/>
  <c r="F8" i="2" s="1"/>
  <c r="G17" i="3"/>
  <c r="BA17" s="1"/>
  <c r="BA19" s="1"/>
  <c r="E8" i="2" s="1"/>
  <c r="B8"/>
  <c r="A8"/>
  <c r="BC19" i="3"/>
  <c r="G8" i="2" s="1"/>
  <c r="C19" i="3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8"/>
  <c r="BD8"/>
  <c r="BC8"/>
  <c r="BB8"/>
  <c r="G8"/>
  <c r="BA8" s="1"/>
  <c r="B7" i="2"/>
  <c r="A7"/>
  <c r="BC15" i="3"/>
  <c r="G7" i="2" s="1"/>
  <c r="C15" i="3"/>
  <c r="E4"/>
  <c r="C4"/>
  <c r="F3"/>
  <c r="C3"/>
  <c r="H20" i="2"/>
  <c r="G19"/>
  <c r="I19" s="1"/>
  <c r="C2"/>
  <c r="C1"/>
  <c r="C33" i="1"/>
  <c r="F33" s="1"/>
  <c r="C31"/>
  <c r="G23"/>
  <c r="G22" s="1"/>
  <c r="C9"/>
  <c r="G7"/>
  <c r="D2"/>
  <c r="C2"/>
  <c r="BA52" i="3" l="1"/>
  <c r="E12" i="2" s="1"/>
  <c r="BA15" i="3"/>
  <c r="E7" i="2" s="1"/>
  <c r="BE15" i="3"/>
  <c r="I7" i="2" s="1"/>
  <c r="BB34" i="3"/>
  <c r="F10" i="2" s="1"/>
  <c r="BD34" i="3"/>
  <c r="H10" i="2" s="1"/>
  <c r="BC34" i="3"/>
  <c r="G10" i="2" s="1"/>
  <c r="BC52" i="3"/>
  <c r="G12" i="2" s="1"/>
  <c r="G14" s="1"/>
  <c r="C18" i="1" s="1"/>
  <c r="BB15" i="3"/>
  <c r="F7" i="2" s="1"/>
  <c r="BD15" i="3"/>
  <c r="H7" i="2" s="1"/>
  <c r="BE52" i="3"/>
  <c r="I12" i="2" s="1"/>
  <c r="I14" s="1"/>
  <c r="C21" i="1" s="1"/>
  <c r="F14" i="2"/>
  <c r="C16" i="1" s="1"/>
  <c r="BA28" i="3"/>
  <c r="E9" i="2" s="1"/>
  <c r="BA34" i="3"/>
  <c r="E10" i="2" s="1"/>
  <c r="BD39" i="3"/>
  <c r="BD52" s="1"/>
  <c r="H12" i="2" s="1"/>
  <c r="G15" i="3"/>
  <c r="G19"/>
  <c r="G28"/>
  <c r="G34"/>
  <c r="G37"/>
  <c r="H14" i="2" l="1"/>
  <c r="C17" i="1" s="1"/>
  <c r="E14" i="2"/>
  <c r="C15" i="1" s="1"/>
  <c r="C19" l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<sst xmlns="http://schemas.openxmlformats.org/spreadsheetml/2006/main" count="240" uniqueCount="170">
  <si>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</si>
  <si>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</si>
  <si>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</si>
  <si>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</si>
  <si>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</si>
  <si>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</si>
  <si>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</si>
  <si>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</si>
  <si>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</si>
  <si>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</si>
  <si>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</si>
  <si>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</si>
  <si>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</si>
  <si>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</si>
  <si>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</si>
  <si>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</si>
  <si>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</si>
  <si>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</si>
  <si>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</si>
  <si>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</si>
  <si>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</si>
  <si>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</si>
  <si>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</si>
  <si>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</si>
  <si>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</si>
  <si>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</si>
  <si>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</si>
  <si>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</si>
  <si>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</si>
  <si>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</si>
  <si>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</si>
  <si>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</si>
  <si>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</si>
  <si>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</si>
  <si>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</si>
  <si>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</si>
  <si>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</si>
  <si>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</si>
  <si>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</si>
  <si>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</si>
  <si>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</si>
  <si>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</si>
  <si>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</si>
  <si>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</si>
  <si>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</si>
  <si>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</si>
  <si>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</si>
  <si>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</si>
  <si>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</si>
  <si>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</si>
  <si>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</si>
  <si>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</si>
  <si>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</si>
  <si>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</si>
  <si>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</si>
  <si>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</si>
  <si>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</si>
  <si>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</si>
  <si>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</si>
  <si>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</si>
  <si>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</si>
  <si>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</si>
  <si>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</si>
  <si>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</si>
  <si>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</si>
  <si>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</si>
  <si>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</si>
  <si>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</si>
  <si>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</si>
  <si>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</si>
  <si>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</si>
  <si>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</si>
  <si>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</si>
  <si>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</si>
  <si>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</si>
  <si>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</si>
  <si>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</si>
  <si>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KOM-212</t>
  </si>
  <si>
    <t>Rekonstrukce komunikace a chodníků v ul.Vodní,</t>
  </si>
  <si>
    <t>SO03</t>
  </si>
  <si>
    <t>Trasa trubkového vedení</t>
  </si>
  <si>
    <t>Trasa trubkového vedení - 1.etapa</t>
  </si>
  <si>
    <t>133201102R00</t>
  </si>
  <si>
    <t xml:space="preserve">Hloubení šachet v hor.3 nad 100 m3 </t>
  </si>
  <si>
    <t>m3</t>
  </si>
  <si>
    <t>2*0,5</t>
  </si>
  <si>
    <t>133201109R00</t>
  </si>
  <si>
    <t xml:space="preserve">Příplatek za lepivost - hloubení šachet v hor.3 </t>
  </si>
  <si>
    <t>139601102R00</t>
  </si>
  <si>
    <t xml:space="preserve">Ruční výkop jam, rýh a šachet v hornině tř. 3 </t>
  </si>
  <si>
    <t>162701105R00</t>
  </si>
  <si>
    <t xml:space="preserve">Vodorovné přemístění výkopku z hor.1-4 do 10000 m </t>
  </si>
  <si>
    <t>171201201R00</t>
  </si>
  <si>
    <t xml:space="preserve">Uložení sypaniny na skládku </t>
  </si>
  <si>
    <t>R01</t>
  </si>
  <si>
    <t xml:space="preserve">Poplatek za uložení zeminy </t>
  </si>
  <si>
    <t>59</t>
  </si>
  <si>
    <t>Dlažby a předlažby komunikací</t>
  </si>
  <si>
    <t>564782111R00</t>
  </si>
  <si>
    <t>Podklad z kam.drceného 32-63 s výplň.kamen. 30 cm zapravení rýh</t>
  </si>
  <si>
    <t>m2</t>
  </si>
  <si>
    <t>249*0,5</t>
  </si>
  <si>
    <t>9</t>
  </si>
  <si>
    <t>Ostatní konstrukce, bourání</t>
  </si>
  <si>
    <t>113107123R00</t>
  </si>
  <si>
    <t xml:space="preserve">Odstranění podkladu pl. 200 m2,kam.drcené tl.30 cm 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</si>
  <si>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</si>
  <si>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</si>
  <si>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</si>
  <si>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</si>
  <si>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</si>
  <si>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49,8*9</t>
  </si>
  <si>
    <t>97908-7212.R00</t>
  </si>
  <si>
    <t>Nakládání suti na dopravní prostředky</t>
  </si>
  <si>
    <t>NAB -0001.T00</t>
  </si>
  <si>
    <t xml:space="preserve">Poplatek za ulož. suti, bet., obrub.,dlažby </t>
  </si>
  <si>
    <t>93</t>
  </si>
  <si>
    <t>Dokončovací práce inženýrských staveb</t>
  </si>
  <si>
    <t>275313611R00</t>
  </si>
  <si>
    <t xml:space="preserve">Beton základových patek prostý C 16/20 (B 20) </t>
  </si>
  <si>
    <t>1,5*1,5*0,15*2</t>
  </si>
  <si>
    <t>NAB 8900</t>
  </si>
  <si>
    <t xml:space="preserve">Montáž kabelové komory </t>
  </si>
  <si>
    <t>kus</t>
  </si>
  <si>
    <t>NAB 8910</t>
  </si>
  <si>
    <t>Dodávka kabelové komory vodotěsné 1000x780x300</t>
  </si>
  <si>
    <t>99</t>
  </si>
  <si>
    <t>Staveništní přesun hmot</t>
  </si>
  <si>
    <t>998222012R00</t>
  </si>
  <si>
    <t xml:space="preserve">Přesun hmot, zpevněné plochy, kryt z kameniva </t>
  </si>
  <si>
    <t>M22</t>
  </si>
  <si>
    <t>Montáž sdělovací a zabezp. techniky</t>
  </si>
  <si>
    <t>220061163R00</t>
  </si>
  <si>
    <t xml:space="preserve">Roztažení a položení trubky HDPE podél výkopu </t>
  </si>
  <si>
    <t>m</t>
  </si>
  <si>
    <t>220061164R00</t>
  </si>
  <si>
    <t xml:space="preserve">Položení trubky HDPE do výkopu </t>
  </si>
  <si>
    <t>220 06-1166</t>
  </si>
  <si>
    <t xml:space="preserve">Položení mikrotrubičky do výkopu </t>
  </si>
  <si>
    <t>28613842</t>
  </si>
  <si>
    <t xml:space="preserve">Trubka HDPE  40/33 </t>
  </si>
  <si>
    <t>28613843</t>
  </si>
  <si>
    <t xml:space="preserve">Mikrotrubička 14/10 </t>
  </si>
  <si>
    <t>28613844</t>
  </si>
  <si>
    <t xml:space="preserve">Koncovka mikrotrubičky 14/10 </t>
  </si>
  <si>
    <t>28613845</t>
  </si>
  <si>
    <t xml:space="preserve">Koncovka HDPE 40 </t>
  </si>
  <si>
    <t>28613846</t>
  </si>
  <si>
    <t xml:space="preserve">Spojka HDPE 40 </t>
  </si>
  <si>
    <t>28614007.A</t>
  </si>
  <si>
    <t>Trubka ochranná  d 125 x 4,8 x 6000 mm PEHD vč. položení</t>
  </si>
  <si>
    <t>7*2</t>
  </si>
  <si>
    <t>6*2</t>
  </si>
  <si>
    <t>900      RT3</t>
  </si>
  <si>
    <t>Hzs - nezmeřitelné práce   čl.17-1a Práce v tarifní třídě 6</t>
  </si>
  <si>
    <t>hod</t>
  </si>
  <si>
    <t>M46</t>
  </si>
  <si>
    <t>Zemní práce při montážích</t>
  </si>
  <si>
    <t>460010011R00</t>
  </si>
  <si>
    <t xml:space="preserve">Vytýčení trasy  vedení v přehled.terénu, v obci </t>
  </si>
  <si>
    <t>km</t>
  </si>
  <si>
    <t>460200253R00</t>
  </si>
  <si>
    <t xml:space="preserve">Výkop kabelové rýhy 50/70 cm  hor.3 </t>
  </si>
  <si>
    <t>460420022R00</t>
  </si>
  <si>
    <t xml:space="preserve">Zřízení kab.lože v rýze do 65 cm z písku 10 cm </t>
  </si>
  <si>
    <t>460490012R00</t>
  </si>
  <si>
    <t xml:space="preserve">Zakrytí kabelu výstražnou folií PVC, šířka 33 cm </t>
  </si>
  <si>
    <t>460560253R00</t>
  </si>
  <si>
    <t xml:space="preserve">Zához rýhy 50/70 cm, hornina třídy 3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</si>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</sst>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zoomScaleNormal="100" workbookViewId="0">
      <selection activeCell="C20" sqref="C2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1</v>
      </c>
      <c r="D2" s="5" t="str">
        <f>Rekapitulace!G2</f>
        <v>Trasa trubkového vedení - 1.etapa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2"/>
      <c r="D8" s="202"/>
      <c r="E8" s="203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2">
        <f>Projektant</f>
        <v>0</v>
      </c>
      <c r="D9" s="202"/>
      <c r="E9" s="203"/>
      <c r="F9" s="11"/>
      <c r="G9" s="33"/>
      <c r="H9" s="34"/>
    </row>
    <row r="10" spans="1:57">
      <c r="A10" s="28" t="s">
        <v>15</v>
      </c>
      <c r="B10" s="11"/>
      <c r="C10" s="202"/>
      <c r="D10" s="202"/>
      <c r="E10" s="202"/>
      <c r="F10" s="35"/>
      <c r="G10" s="36"/>
      <c r="H10" s="37"/>
    </row>
    <row r="11" spans="1:57" ht="13.5" customHeight="1">
      <c r="A11" s="28" t="s">
        <v>16</v>
      </c>
      <c r="B11" s="11"/>
      <c r="C11" s="202"/>
      <c r="D11" s="202"/>
      <c r="E11" s="202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4"/>
      <c r="D12" s="204"/>
      <c r="E12" s="204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05" t="s">
        <v>34</v>
      </c>
      <c r="B23" s="206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7">
        <f>C23-F32</f>
        <v>0</v>
      </c>
      <c r="G30" s="208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7">
        <f>ROUND(PRODUCT(F30,C31/100),0)</f>
        <v>0</v>
      </c>
      <c r="G31" s="208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7">
        <v>0</v>
      </c>
      <c r="G32" s="208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7">
        <f>ROUND(PRODUCT(F32,C33/100),0)</f>
        <v>0</v>
      </c>
      <c r="G33" s="208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9">
        <f>ROUND(SUM(F30:F33),0)</f>
        <v>0</v>
      </c>
      <c r="G34" s="210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1"/>
      <c r="C37" s="201"/>
      <c r="D37" s="201"/>
      <c r="E37" s="201"/>
      <c r="F37" s="201"/>
      <c r="G37" s="201"/>
      <c r="H37" t="s">
        <v>6</v>
      </c>
    </row>
    <row r="38" spans="1:8" ht="12.75" customHeight="1">
      <c r="A38" s="95"/>
      <c r="B38" s="201"/>
      <c r="C38" s="201"/>
      <c r="D38" s="201"/>
      <c r="E38" s="201"/>
      <c r="F38" s="201"/>
      <c r="G38" s="201"/>
      <c r="H38" t="s">
        <v>6</v>
      </c>
    </row>
    <row r="39" spans="1:8">
      <c r="A39" s="95"/>
      <c r="B39" s="201"/>
      <c r="C39" s="201"/>
      <c r="D39" s="201"/>
      <c r="E39" s="201"/>
      <c r="F39" s="201"/>
      <c r="G39" s="201"/>
      <c r="H39" t="s">
        <v>6</v>
      </c>
    </row>
    <row r="40" spans="1:8">
      <c r="A40" s="95"/>
      <c r="B40" s="201"/>
      <c r="C40" s="201"/>
      <c r="D40" s="201"/>
      <c r="E40" s="201"/>
      <c r="F40" s="201"/>
      <c r="G40" s="201"/>
      <c r="H40" t="s">
        <v>6</v>
      </c>
    </row>
    <row r="41" spans="1:8">
      <c r="A41" s="95"/>
      <c r="B41" s="201"/>
      <c r="C41" s="201"/>
      <c r="D41" s="201"/>
      <c r="E41" s="201"/>
      <c r="F41" s="201"/>
      <c r="G41" s="201"/>
      <c r="H41" t="s">
        <v>6</v>
      </c>
    </row>
    <row r="42" spans="1:8">
      <c r="A42" s="95"/>
      <c r="B42" s="201"/>
      <c r="C42" s="201"/>
      <c r="D42" s="201"/>
      <c r="E42" s="201"/>
      <c r="F42" s="201"/>
      <c r="G42" s="201"/>
      <c r="H42" t="s">
        <v>6</v>
      </c>
    </row>
    <row r="43" spans="1:8">
      <c r="A43" s="95"/>
      <c r="B43" s="201"/>
      <c r="C43" s="201"/>
      <c r="D43" s="201"/>
      <c r="E43" s="201"/>
      <c r="F43" s="201"/>
      <c r="G43" s="201"/>
      <c r="H43" t="s">
        <v>6</v>
      </c>
    </row>
    <row r="44" spans="1:8">
      <c r="A44" s="95"/>
      <c r="B44" s="201"/>
      <c r="C44" s="201"/>
      <c r="D44" s="201"/>
      <c r="E44" s="201"/>
      <c r="F44" s="201"/>
      <c r="G44" s="201"/>
      <c r="H44" t="s">
        <v>6</v>
      </c>
    </row>
    <row r="45" spans="1:8" ht="0.75" customHeight="1">
      <c r="A45" s="95"/>
      <c r="B45" s="201"/>
      <c r="C45" s="201"/>
      <c r="D45" s="201"/>
      <c r="E45" s="201"/>
      <c r="F45" s="201"/>
      <c r="G45" s="201"/>
      <c r="H45" t="s">
        <v>6</v>
      </c>
    </row>
    <row r="46" spans="1:8">
      <c r="B46" s="211"/>
      <c r="C46" s="211"/>
      <c r="D46" s="211"/>
      <c r="E46" s="211"/>
      <c r="F46" s="211"/>
      <c r="G46" s="211"/>
    </row>
    <row r="47" spans="1:8">
      <c r="B47" s="211"/>
      <c r="C47" s="211"/>
      <c r="D47" s="211"/>
      <c r="E47" s="211"/>
      <c r="F47" s="211"/>
      <c r="G47" s="211"/>
    </row>
    <row r="48" spans="1:8">
      <c r="B48" s="211"/>
      <c r="C48" s="211"/>
      <c r="D48" s="211"/>
      <c r="E48" s="211"/>
      <c r="F48" s="211"/>
      <c r="G48" s="211"/>
    </row>
    <row r="49" spans="2:7">
      <c r="B49" s="211"/>
      <c r="C49" s="211"/>
      <c r="D49" s="211"/>
      <c r="E49" s="211"/>
      <c r="F49" s="211"/>
      <c r="G49" s="211"/>
    </row>
    <row r="50" spans="2:7">
      <c r="B50" s="211"/>
      <c r="C50" s="211"/>
      <c r="D50" s="211"/>
      <c r="E50" s="211"/>
      <c r="F50" s="211"/>
      <c r="G50" s="211"/>
    </row>
    <row r="51" spans="2:7">
      <c r="B51" s="211"/>
      <c r="C51" s="211"/>
      <c r="D51" s="211"/>
      <c r="E51" s="211"/>
      <c r="F51" s="211"/>
      <c r="G51" s="211"/>
    </row>
    <row r="52" spans="2:7">
      <c r="B52" s="211"/>
      <c r="C52" s="211"/>
      <c r="D52" s="211"/>
      <c r="E52" s="211"/>
      <c r="F52" s="211"/>
      <c r="G52" s="211"/>
    </row>
    <row r="53" spans="2:7">
      <c r="B53" s="211"/>
      <c r="C53" s="211"/>
      <c r="D53" s="211"/>
      <c r="E53" s="211"/>
      <c r="F53" s="211"/>
      <c r="G53" s="211"/>
    </row>
    <row r="54" spans="2:7">
      <c r="B54" s="211"/>
      <c r="C54" s="211"/>
      <c r="D54" s="211"/>
      <c r="E54" s="211"/>
      <c r="F54" s="211"/>
      <c r="G54" s="211"/>
    </row>
    <row r="55" spans="2:7">
      <c r="B55" s="211"/>
      <c r="C55" s="211"/>
      <c r="D55" s="211"/>
      <c r="E55" s="211"/>
      <c r="F55" s="211"/>
      <c r="G55" s="21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zoomScaleNormal="100" workbookViewId="0">
      <selection activeCell="D35" sqref="D3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1</v>
      </c>
      <c r="I1" s="101"/>
    </row>
    <row r="2" spans="1:57" ht="13.5" thickBot="1">
      <c r="A2" s="214" t="s">
        <v>51</v>
      </c>
      <c r="B2" s="215"/>
      <c r="C2" s="102" t="str">
        <f>CONCATENATE(cisloobjektu," ",nazevobjektu)</f>
        <v>SO03 Trasa trubkového vedení</v>
      </c>
      <c r="D2" s="103"/>
      <c r="E2" s="104"/>
      <c r="F2" s="103"/>
      <c r="G2" s="216" t="s">
        <v>81</v>
      </c>
      <c r="H2" s="217"/>
      <c r="I2" s="218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Položky!BA15</f>
        <v>0</v>
      </c>
      <c r="F7" s="199">
        <f>Položky!BB15</f>
        <v>0</v>
      </c>
      <c r="G7" s="199">
        <f>Položky!BC15</f>
        <v>0</v>
      </c>
      <c r="H7" s="199">
        <f>Položky!BD15</f>
        <v>0</v>
      </c>
      <c r="I7" s="200">
        <f>Položky!BE15</f>
        <v>0</v>
      </c>
    </row>
    <row r="8" spans="1:57" s="34" customFormat="1">
      <c r="A8" s="197" t="str">
        <f>Položky!B16</f>
        <v>59</v>
      </c>
      <c r="B8" s="114" t="str">
        <f>Položky!C16</f>
        <v>Dlažby a předlažby komunikací</v>
      </c>
      <c r="C8" s="65"/>
      <c r="D8" s="115"/>
      <c r="E8" s="198">
        <f>Položky!BA19</f>
        <v>0</v>
      </c>
      <c r="F8" s="199">
        <f>Položky!BB19</f>
        <v>0</v>
      </c>
      <c r="G8" s="199">
        <f>Položky!BC19</f>
        <v>0</v>
      </c>
      <c r="H8" s="199">
        <f>Položky!BD19</f>
        <v>0</v>
      </c>
      <c r="I8" s="200">
        <f>Položky!BE19</f>
        <v>0</v>
      </c>
    </row>
    <row r="9" spans="1:57" s="34" customFormat="1">
      <c r="A9" s="197" t="str">
        <f>Položky!B20</f>
        <v>9</v>
      </c>
      <c r="B9" s="114" t="str">
        <f>Položky!C20</f>
        <v>Ostatní konstrukce, bourání</v>
      </c>
      <c r="C9" s="65"/>
      <c r="D9" s="115"/>
      <c r="E9" s="198">
        <f>Položky!BA28</f>
        <v>0</v>
      </c>
      <c r="F9" s="199">
        <f>Položky!BB28</f>
        <v>0</v>
      </c>
      <c r="G9" s="199">
        <f>Položky!BC28</f>
        <v>0</v>
      </c>
      <c r="H9" s="199">
        <f>Položky!BD28</f>
        <v>0</v>
      </c>
      <c r="I9" s="200">
        <f>Položky!BE28</f>
        <v>0</v>
      </c>
    </row>
    <row r="10" spans="1:57" s="34" customFormat="1">
      <c r="A10" s="197" t="str">
        <f>Položky!B29</f>
        <v>93</v>
      </c>
      <c r="B10" s="114" t="str">
        <f>Položky!C29</f>
        <v>Dokončovací práce inženýrských staveb</v>
      </c>
      <c r="C10" s="65"/>
      <c r="D10" s="115"/>
      <c r="E10" s="198">
        <f>Položky!BA34</f>
        <v>0</v>
      </c>
      <c r="F10" s="199">
        <f>Položky!BB34</f>
        <v>0</v>
      </c>
      <c r="G10" s="199">
        <f>Položky!BC34</f>
        <v>0</v>
      </c>
      <c r="H10" s="199">
        <f>Položky!BD34</f>
        <v>0</v>
      </c>
      <c r="I10" s="200">
        <f>Položky!BE34</f>
        <v>0</v>
      </c>
    </row>
    <row r="11" spans="1:57" s="34" customFormat="1">
      <c r="A11" s="197" t="str">
        <f>Položky!B35</f>
        <v>99</v>
      </c>
      <c r="B11" s="114" t="str">
        <f>Položky!C35</f>
        <v>Staveništní přesun hmot</v>
      </c>
      <c r="C11" s="65"/>
      <c r="D11" s="115"/>
      <c r="E11" s="198">
        <f>Položky!BA37</f>
        <v>0</v>
      </c>
      <c r="F11" s="199">
        <f>Položky!BB37</f>
        <v>0</v>
      </c>
      <c r="G11" s="199">
        <f>Položky!BC37</f>
        <v>0</v>
      </c>
      <c r="H11" s="199">
        <f>Položky!BD37</f>
        <v>0</v>
      </c>
      <c r="I11" s="200">
        <f>Položky!BE37</f>
        <v>0</v>
      </c>
    </row>
    <row r="12" spans="1:57" s="34" customFormat="1">
      <c r="A12" s="197" t="str">
        <f>Položky!B38</f>
        <v>M22</v>
      </c>
      <c r="B12" s="114" t="str">
        <f>Položky!C38</f>
        <v>Montáž sdělovací a zabezp. techniky</v>
      </c>
      <c r="C12" s="65"/>
      <c r="D12" s="115"/>
      <c r="E12" s="198">
        <f>Položky!BA52</f>
        <v>0</v>
      </c>
      <c r="F12" s="199">
        <f>Položky!BB52</f>
        <v>0</v>
      </c>
      <c r="G12" s="199">
        <f>Položky!BC52</f>
        <v>0</v>
      </c>
      <c r="H12" s="199">
        <f>Položky!BD52</f>
        <v>0</v>
      </c>
      <c r="I12" s="200">
        <f>Položky!BE52</f>
        <v>0</v>
      </c>
    </row>
    <row r="13" spans="1:57" s="34" customFormat="1" ht="13.5" thickBot="1">
      <c r="A13" s="197" t="str">
        <f>Položky!B53</f>
        <v>M46</v>
      </c>
      <c r="B13" s="114" t="str">
        <f>Položky!C53</f>
        <v>Zemní práce při montážích</v>
      </c>
      <c r="C13" s="65"/>
      <c r="D13" s="115"/>
      <c r="E13" s="198">
        <f>Položky!BA59</f>
        <v>0</v>
      </c>
      <c r="F13" s="199">
        <f>Položky!BB59</f>
        <v>0</v>
      </c>
      <c r="G13" s="199">
        <f>Položky!BC59</f>
        <v>0</v>
      </c>
      <c r="H13" s="199">
        <f>Položky!BD59</f>
        <v>0</v>
      </c>
      <c r="I13" s="200">
        <f>Položky!BE59</f>
        <v>0</v>
      </c>
    </row>
    <row r="14" spans="1:57" s="122" customFormat="1" ht="13.5" thickBot="1">
      <c r="A14" s="116"/>
      <c r="B14" s="117" t="s">
        <v>58</v>
      </c>
      <c r="C14" s="117"/>
      <c r="D14" s="118"/>
      <c r="E14" s="119">
        <f>SUM(E7:E13)</f>
        <v>0</v>
      </c>
      <c r="F14" s="120">
        <f>SUM(F7:F13)</f>
        <v>0</v>
      </c>
      <c r="G14" s="120">
        <f>SUM(G7:G13)</f>
        <v>0</v>
      </c>
      <c r="H14" s="120">
        <f>SUM(H7:H13)</f>
        <v>0</v>
      </c>
      <c r="I14" s="121">
        <f>SUM(I7:I13)</f>
        <v>0</v>
      </c>
    </row>
    <row r="15" spans="1:57">
      <c r="A15" s="65"/>
      <c r="B15" s="65"/>
      <c r="C15" s="65"/>
      <c r="D15" s="65"/>
      <c r="E15" s="65"/>
      <c r="F15" s="65"/>
      <c r="G15" s="65"/>
      <c r="H15" s="65"/>
      <c r="I15" s="65"/>
    </row>
    <row r="16" spans="1:57" ht="19.5" customHeight="1">
      <c r="A16" s="106" t="s">
        <v>59</v>
      </c>
      <c r="B16" s="106"/>
      <c r="C16" s="106"/>
      <c r="D16" s="106"/>
      <c r="E16" s="106"/>
      <c r="F16" s="106"/>
      <c r="G16" s="123"/>
      <c r="H16" s="106"/>
      <c r="I16" s="106"/>
      <c r="BA16" s="40"/>
      <c r="BB16" s="40"/>
      <c r="BC16" s="40"/>
      <c r="BD16" s="40"/>
      <c r="BE16" s="40"/>
    </row>
    <row r="17" spans="1:53" ht="13.5" thickBot="1">
      <c r="A17" s="76"/>
      <c r="B17" s="76"/>
      <c r="C17" s="76"/>
      <c r="D17" s="76"/>
      <c r="E17" s="76"/>
      <c r="F17" s="76"/>
      <c r="G17" s="76"/>
      <c r="H17" s="76"/>
      <c r="I17" s="76"/>
    </row>
    <row r="18" spans="1:53">
      <c r="A18" s="70" t="s">
        <v>60</v>
      </c>
      <c r="B18" s="71"/>
      <c r="C18" s="71"/>
      <c r="D18" s="124"/>
      <c r="E18" s="125" t="s">
        <v>61</v>
      </c>
      <c r="F18" s="126" t="s">
        <v>62</v>
      </c>
      <c r="G18" s="127" t="s">
        <v>63</v>
      </c>
      <c r="H18" s="128"/>
      <c r="I18" s="129" t="s">
        <v>61</v>
      </c>
    </row>
    <row r="19" spans="1:53">
      <c r="A19" s="63"/>
      <c r="B19" s="54"/>
      <c r="C19" s="54"/>
      <c r="D19" s="130"/>
      <c r="E19" s="131"/>
      <c r="F19" s="132"/>
      <c r="G19" s="133">
        <f>CHOOSE(BA19+1,HSV+PSV,HSV+PSV+Mont,HSV+PSV+Dodavka+Mont,HSV,PSV,Mont,Dodavka,Mont+Dodavka,0)</f>
        <v>0</v>
      </c>
      <c r="H19" s="134"/>
      <c r="I19" s="135">
        <f>E19+F19*G19/100</f>
        <v>0</v>
      </c>
      <c r="BA19">
        <v>8</v>
      </c>
    </row>
    <row r="20" spans="1:53" ht="13.5" thickBot="1">
      <c r="A20" s="136"/>
      <c r="B20" s="137" t="s">
        <v>64</v>
      </c>
      <c r="C20" s="138"/>
      <c r="D20" s="139"/>
      <c r="E20" s="140"/>
      <c r="F20" s="141"/>
      <c r="G20" s="141"/>
      <c r="H20" s="219">
        <f>SUM(H19:H19)</f>
        <v>0</v>
      </c>
      <c r="I20" s="220"/>
    </row>
    <row r="22" spans="1:53">
      <c r="B22" s="122"/>
      <c r="F22" s="142"/>
      <c r="G22" s="143"/>
      <c r="H22" s="143"/>
      <c r="I22" s="144"/>
    </row>
    <row r="23" spans="1:53">
      <c r="F23" s="142"/>
      <c r="G23" s="143"/>
      <c r="H23" s="143"/>
      <c r="I23" s="144"/>
    </row>
    <row r="24" spans="1:53">
      <c r="F24" s="142"/>
      <c r="G24" s="143"/>
      <c r="H24" s="143"/>
      <c r="I24" s="144"/>
    </row>
    <row r="25" spans="1:53">
      <c r="F25" s="142"/>
      <c r="G25" s="143"/>
      <c r="H25" s="143"/>
      <c r="I25" s="144"/>
    </row>
    <row r="26" spans="1:53">
      <c r="F26" s="142"/>
      <c r="G26" s="143"/>
      <c r="H26" s="143"/>
      <c r="I26" s="144"/>
    </row>
    <row r="27" spans="1:53">
      <c r="F27" s="142"/>
      <c r="G27" s="143"/>
      <c r="H27" s="143"/>
      <c r="I27" s="144"/>
    </row>
    <row r="28" spans="1:53"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</sheetData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2"/>
  <sheetViews>
    <sheetView showGridLines="0" showZeros="0" tabSelected="1" zoomScaleNormal="100" workbookViewId="0">
      <selection activeCell="I7" sqref="I7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1" t="s">
        <v>169</v>
      </c>
      <c r="B1" s="221"/>
      <c r="C1" s="221"/>
      <c r="D1" s="221"/>
      <c r="E1" s="221"/>
      <c r="F1" s="221"/>
      <c r="G1" s="221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1</v>
      </c>
      <c r="G3" s="152"/>
    </row>
    <row r="4" spans="1:104" ht="13.5" thickBot="1">
      <c r="A4" s="222" t="s">
        <v>51</v>
      </c>
      <c r="B4" s="215"/>
      <c r="C4" s="102" t="str">
        <f>CONCATENATE(cisloobjektu," ",nazevobjektu)</f>
        <v>SO03 Trasa trubkového vedení</v>
      </c>
      <c r="D4" s="103"/>
      <c r="E4" s="223" t="str">
        <f>Rekapitulace!G2</f>
        <v>Trasa trubkového vedení - 1.etapa</v>
      </c>
      <c r="F4" s="224"/>
      <c r="G4" s="225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82</v>
      </c>
      <c r="C8" s="170" t="s">
        <v>83</v>
      </c>
      <c r="D8" s="171" t="s">
        <v>84</v>
      </c>
      <c r="E8" s="172">
        <v>1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6" t="s">
        <v>85</v>
      </c>
      <c r="D9" s="227"/>
      <c r="E9" s="178">
        <v>1</v>
      </c>
      <c r="F9" s="179"/>
      <c r="G9" s="180"/>
      <c r="M9" s="176" t="s">
        <v>85</v>
      </c>
      <c r="O9" s="167"/>
    </row>
    <row r="10" spans="1:104">
      <c r="A10" s="168">
        <v>2</v>
      </c>
      <c r="B10" s="169" t="s">
        <v>86</v>
      </c>
      <c r="C10" s="170" t="s">
        <v>87</v>
      </c>
      <c r="D10" s="171" t="s">
        <v>84</v>
      </c>
      <c r="E10" s="172">
        <v>1</v>
      </c>
      <c r="F10" s="172"/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0</v>
      </c>
    </row>
    <row r="11" spans="1:104">
      <c r="A11" s="168">
        <v>3</v>
      </c>
      <c r="B11" s="169" t="s">
        <v>88</v>
      </c>
      <c r="C11" s="170" t="s">
        <v>89</v>
      </c>
      <c r="D11" s="171" t="s">
        <v>84</v>
      </c>
      <c r="E11" s="172">
        <v>0.45</v>
      </c>
      <c r="F11" s="172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>
      <c r="A12" s="168">
        <v>4</v>
      </c>
      <c r="B12" s="169" t="s">
        <v>90</v>
      </c>
      <c r="C12" s="170" t="s">
        <v>91</v>
      </c>
      <c r="D12" s="171" t="s">
        <v>84</v>
      </c>
      <c r="E12" s="172">
        <v>1.45</v>
      </c>
      <c r="F12" s="172"/>
      <c r="G12" s="173">
        <f>E12*F12</f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4">
        <v>1</v>
      </c>
      <c r="CB12" s="174">
        <v>1</v>
      </c>
      <c r="CZ12" s="145">
        <v>0</v>
      </c>
    </row>
    <row r="13" spans="1:104">
      <c r="A13" s="168">
        <v>5</v>
      </c>
      <c r="B13" s="169" t="s">
        <v>92</v>
      </c>
      <c r="C13" s="170" t="s">
        <v>93</v>
      </c>
      <c r="D13" s="171" t="s">
        <v>84</v>
      </c>
      <c r="E13" s="172">
        <v>1.45</v>
      </c>
      <c r="F13" s="172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>
      <c r="A14" s="168">
        <v>6</v>
      </c>
      <c r="B14" s="169" t="s">
        <v>94</v>
      </c>
      <c r="C14" s="170" t="s">
        <v>95</v>
      </c>
      <c r="D14" s="171" t="s">
        <v>84</v>
      </c>
      <c r="E14" s="172">
        <v>1.45</v>
      </c>
      <c r="F14" s="172"/>
      <c r="G14" s="173">
        <f>E14*F14</f>
        <v>0</v>
      </c>
      <c r="O14" s="167">
        <v>2</v>
      </c>
      <c r="AA14" s="145">
        <v>12</v>
      </c>
      <c r="AB14" s="145">
        <v>0</v>
      </c>
      <c r="AC14" s="145">
        <v>19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12</v>
      </c>
      <c r="CB14" s="174">
        <v>0</v>
      </c>
      <c r="CZ14" s="145">
        <v>0</v>
      </c>
    </row>
    <row r="15" spans="1:104">
      <c r="A15" s="181"/>
      <c r="B15" s="182" t="s">
        <v>76</v>
      </c>
      <c r="C15" s="183" t="str">
        <f>CONCATENATE(B7," ",C7)</f>
        <v>1 Zemní práce</v>
      </c>
      <c r="D15" s="184"/>
      <c r="E15" s="185"/>
      <c r="F15" s="186"/>
      <c r="G15" s="187">
        <f>SUM(G7:G14)</f>
        <v>0</v>
      </c>
      <c r="O15" s="167">
        <v>4</v>
      </c>
      <c r="BA15" s="188">
        <f>SUM(BA7:BA14)</f>
        <v>0</v>
      </c>
      <c r="BB15" s="188">
        <f>SUM(BB7:BB14)</f>
        <v>0</v>
      </c>
      <c r="BC15" s="188">
        <f>SUM(BC7:BC14)</f>
        <v>0</v>
      </c>
      <c r="BD15" s="188">
        <f>SUM(BD7:BD14)</f>
        <v>0</v>
      </c>
      <c r="BE15" s="188">
        <f>SUM(BE7:BE14)</f>
        <v>0</v>
      </c>
    </row>
    <row r="16" spans="1:104">
      <c r="A16" s="160" t="s">
        <v>73</v>
      </c>
      <c r="B16" s="161" t="s">
        <v>96</v>
      </c>
      <c r="C16" s="162" t="s">
        <v>97</v>
      </c>
      <c r="D16" s="163"/>
      <c r="E16" s="164"/>
      <c r="F16" s="164"/>
      <c r="G16" s="165"/>
      <c r="H16" s="166"/>
      <c r="I16" s="166"/>
      <c r="O16" s="167">
        <v>1</v>
      </c>
    </row>
    <row r="17" spans="1:104" ht="22.5">
      <c r="A17" s="168">
        <v>7</v>
      </c>
      <c r="B17" s="169" t="s">
        <v>98</v>
      </c>
      <c r="C17" s="170" t="s">
        <v>99</v>
      </c>
      <c r="D17" s="171" t="s">
        <v>100</v>
      </c>
      <c r="E17" s="172">
        <v>124.5</v>
      </c>
      <c r="F17" s="172"/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4">
        <v>1</v>
      </c>
      <c r="CB17" s="174">
        <v>1</v>
      </c>
      <c r="CZ17" s="145">
        <v>0.71643999999999997</v>
      </c>
    </row>
    <row r="18" spans="1:104">
      <c r="A18" s="175"/>
      <c r="B18" s="177"/>
      <c r="C18" s="226" t="s">
        <v>101</v>
      </c>
      <c r="D18" s="227"/>
      <c r="E18" s="178">
        <v>124.5</v>
      </c>
      <c r="F18" s="179"/>
      <c r="G18" s="180"/>
      <c r="M18" s="176" t="s">
        <v>101</v>
      </c>
      <c r="O18" s="167"/>
    </row>
    <row r="19" spans="1:104">
      <c r="A19" s="181"/>
      <c r="B19" s="182" t="s">
        <v>76</v>
      </c>
      <c r="C19" s="183" t="str">
        <f>CONCATENATE(B16," ",C16)</f>
        <v>59 Dlažby a předlažby komunikací</v>
      </c>
      <c r="D19" s="184"/>
      <c r="E19" s="185"/>
      <c r="F19" s="186"/>
      <c r="G19" s="187">
        <f>SUM(G16:G18)</f>
        <v>0</v>
      </c>
      <c r="O19" s="167">
        <v>4</v>
      </c>
      <c r="BA19" s="188">
        <f>SUM(BA16:BA18)</f>
        <v>0</v>
      </c>
      <c r="BB19" s="188">
        <f>SUM(BB16:BB18)</f>
        <v>0</v>
      </c>
      <c r="BC19" s="188">
        <f>SUM(BC16:BC18)</f>
        <v>0</v>
      </c>
      <c r="BD19" s="188">
        <f>SUM(BD16:BD18)</f>
        <v>0</v>
      </c>
      <c r="BE19" s="188">
        <f>SUM(BE16:BE18)</f>
        <v>0</v>
      </c>
    </row>
    <row r="20" spans="1:104">
      <c r="A20" s="160" t="s">
        <v>73</v>
      </c>
      <c r="B20" s="161" t="s">
        <v>102</v>
      </c>
      <c r="C20" s="162" t="s">
        <v>103</v>
      </c>
      <c r="D20" s="163"/>
      <c r="E20" s="164"/>
      <c r="F20" s="164"/>
      <c r="G20" s="165"/>
      <c r="H20" s="166"/>
      <c r="I20" s="166"/>
      <c r="O20" s="167">
        <v>1</v>
      </c>
    </row>
    <row r="21" spans="1:104">
      <c r="A21" s="168">
        <v>8</v>
      </c>
      <c r="B21" s="169" t="s">
        <v>104</v>
      </c>
      <c r="C21" s="170" t="s">
        <v>105</v>
      </c>
      <c r="D21" s="171" t="s">
        <v>100</v>
      </c>
      <c r="E21" s="172">
        <v>124.5</v>
      </c>
      <c r="F21" s="172"/>
      <c r="G21" s="173">
        <f>E21*F21</f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</v>
      </c>
      <c r="CB21" s="174">
        <v>1</v>
      </c>
      <c r="CZ21" s="145">
        <v>0</v>
      </c>
    </row>
    <row r="22" spans="1:104">
      <c r="A22" s="175"/>
      <c r="B22" s="177"/>
      <c r="C22" s="226" t="s">
        <v>101</v>
      </c>
      <c r="D22" s="227"/>
      <c r="E22" s="178">
        <v>124.5</v>
      </c>
      <c r="F22" s="179"/>
      <c r="G22" s="180"/>
      <c r="M22" s="176" t="s">
        <v>101</v>
      </c>
      <c r="O22" s="167"/>
    </row>
    <row r="23" spans="1:104">
      <c r="A23" s="168">
        <v>9</v>
      </c>
      <c r="B23" s="169" t="s">
        <v>106</v>
      </c>
      <c r="C23" s="170" t="s">
        <v>107</v>
      </c>
      <c r="D23" s="171" t="s">
        <v>108</v>
      </c>
      <c r="E23" s="172">
        <v>49.8</v>
      </c>
      <c r="F23" s="172"/>
      <c r="G23" s="173">
        <f>E23*F23</f>
        <v>0</v>
      </c>
      <c r="O23" s="167">
        <v>2</v>
      </c>
      <c r="AA23" s="145">
        <v>1</v>
      </c>
      <c r="AB23" s="145">
        <v>3</v>
      </c>
      <c r="AC23" s="145">
        <v>3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3</v>
      </c>
      <c r="CZ23" s="145">
        <v>0</v>
      </c>
    </row>
    <row r="24" spans="1:104">
      <c r="A24" s="168">
        <v>10</v>
      </c>
      <c r="B24" s="169" t="s">
        <v>109</v>
      </c>
      <c r="C24" s="170" t="s">
        <v>110</v>
      </c>
      <c r="D24" s="171" t="s">
        <v>108</v>
      </c>
      <c r="E24" s="172">
        <v>448.2</v>
      </c>
      <c r="F24" s="172"/>
      <c r="G24" s="173">
        <f>E24*F24</f>
        <v>0</v>
      </c>
      <c r="O24" s="167">
        <v>2</v>
      </c>
      <c r="AA24" s="145">
        <v>1</v>
      </c>
      <c r="AB24" s="145">
        <v>3</v>
      </c>
      <c r="AC24" s="145">
        <v>3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3</v>
      </c>
      <c r="CZ24" s="145">
        <v>0</v>
      </c>
    </row>
    <row r="25" spans="1:104">
      <c r="A25" s="175"/>
      <c r="B25" s="177"/>
      <c r="C25" s="226" t="s">
        <v>111</v>
      </c>
      <c r="D25" s="227"/>
      <c r="E25" s="178">
        <v>448.2</v>
      </c>
      <c r="F25" s="179"/>
      <c r="G25" s="180"/>
      <c r="M25" s="176" t="s">
        <v>111</v>
      </c>
      <c r="O25" s="167"/>
    </row>
    <row r="26" spans="1:104">
      <c r="A26" s="168">
        <v>11</v>
      </c>
      <c r="B26" s="169" t="s">
        <v>112</v>
      </c>
      <c r="C26" s="170" t="s">
        <v>113</v>
      </c>
      <c r="D26" s="171" t="s">
        <v>108</v>
      </c>
      <c r="E26" s="172">
        <v>49.8</v>
      </c>
      <c r="F26" s="172"/>
      <c r="G26" s="173">
        <f>E26*F26</f>
        <v>0</v>
      </c>
      <c r="O26" s="167">
        <v>2</v>
      </c>
      <c r="AA26" s="145">
        <v>3</v>
      </c>
      <c r="AB26" s="145">
        <v>1</v>
      </c>
      <c r="AC26" s="145" t="s">
        <v>112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3</v>
      </c>
      <c r="CB26" s="174">
        <v>1</v>
      </c>
      <c r="CZ26" s="145">
        <v>0</v>
      </c>
    </row>
    <row r="27" spans="1:104">
      <c r="A27" s="168">
        <v>12</v>
      </c>
      <c r="B27" s="169" t="s">
        <v>114</v>
      </c>
      <c r="C27" s="170" t="s">
        <v>115</v>
      </c>
      <c r="D27" s="171" t="s">
        <v>108</v>
      </c>
      <c r="E27" s="172">
        <v>49.8</v>
      </c>
      <c r="F27" s="172"/>
      <c r="G27" s="173">
        <f>E27*F27</f>
        <v>0</v>
      </c>
      <c r="O27" s="167">
        <v>2</v>
      </c>
      <c r="AA27" s="145">
        <v>12</v>
      </c>
      <c r="AB27" s="145">
        <v>1</v>
      </c>
      <c r="AC27" s="145">
        <v>20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4">
        <v>12</v>
      </c>
      <c r="CB27" s="174">
        <v>1</v>
      </c>
      <c r="CZ27" s="145">
        <v>0</v>
      </c>
    </row>
    <row r="28" spans="1:104">
      <c r="A28" s="181"/>
      <c r="B28" s="182" t="s">
        <v>76</v>
      </c>
      <c r="C28" s="183" t="str">
        <f>CONCATENATE(B20," ",C20)</f>
        <v>9 Ostatní konstrukce, bourání</v>
      </c>
      <c r="D28" s="184"/>
      <c r="E28" s="185"/>
      <c r="F28" s="186"/>
      <c r="G28" s="187">
        <f>SUM(G20:G27)</f>
        <v>0</v>
      </c>
      <c r="O28" s="167">
        <v>4</v>
      </c>
      <c r="BA28" s="188">
        <f>SUM(BA20:BA27)</f>
        <v>0</v>
      </c>
      <c r="BB28" s="188">
        <f>SUM(BB20:BB27)</f>
        <v>0</v>
      </c>
      <c r="BC28" s="188">
        <f>SUM(BC20:BC27)</f>
        <v>0</v>
      </c>
      <c r="BD28" s="188">
        <f>SUM(BD20:BD27)</f>
        <v>0</v>
      </c>
      <c r="BE28" s="188">
        <f>SUM(BE20:BE27)</f>
        <v>0</v>
      </c>
    </row>
    <row r="29" spans="1:104">
      <c r="A29" s="160" t="s">
        <v>73</v>
      </c>
      <c r="B29" s="161" t="s">
        <v>116</v>
      </c>
      <c r="C29" s="162" t="s">
        <v>117</v>
      </c>
      <c r="D29" s="163"/>
      <c r="E29" s="164"/>
      <c r="F29" s="164"/>
      <c r="G29" s="165"/>
      <c r="H29" s="166"/>
      <c r="I29" s="166"/>
      <c r="O29" s="167">
        <v>1</v>
      </c>
    </row>
    <row r="30" spans="1:104">
      <c r="A30" s="168">
        <v>13</v>
      </c>
      <c r="B30" s="169" t="s">
        <v>118</v>
      </c>
      <c r="C30" s="170" t="s">
        <v>119</v>
      </c>
      <c r="D30" s="171" t="s">
        <v>84</v>
      </c>
      <c r="E30" s="172">
        <v>0.67500000000000004</v>
      </c>
      <c r="F30" s="172"/>
      <c r="G30" s="173">
        <f>E30*F30</f>
        <v>0</v>
      </c>
      <c r="O30" s="167">
        <v>2</v>
      </c>
      <c r="AA30" s="145">
        <v>1</v>
      </c>
      <c r="AB30" s="145">
        <v>1</v>
      </c>
      <c r="AC30" s="145">
        <v>1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1</v>
      </c>
      <c r="CB30" s="174">
        <v>1</v>
      </c>
      <c r="CZ30" s="145">
        <v>2.4169299999999998</v>
      </c>
    </row>
    <row r="31" spans="1:104">
      <c r="A31" s="175"/>
      <c r="B31" s="177"/>
      <c r="C31" s="226" t="s">
        <v>120</v>
      </c>
      <c r="D31" s="227"/>
      <c r="E31" s="178">
        <v>0.67500000000000004</v>
      </c>
      <c r="F31" s="179"/>
      <c r="G31" s="180"/>
      <c r="M31" s="176" t="s">
        <v>120</v>
      </c>
      <c r="O31" s="167"/>
    </row>
    <row r="32" spans="1:104">
      <c r="A32" s="168">
        <v>14</v>
      </c>
      <c r="B32" s="169" t="s">
        <v>121</v>
      </c>
      <c r="C32" s="170" t="s">
        <v>122</v>
      </c>
      <c r="D32" s="171" t="s">
        <v>123</v>
      </c>
      <c r="E32" s="172">
        <v>2</v>
      </c>
      <c r="F32" s="172"/>
      <c r="G32" s="173">
        <f>E32*F32</f>
        <v>0</v>
      </c>
      <c r="O32" s="167">
        <v>2</v>
      </c>
      <c r="AA32" s="145">
        <v>12</v>
      </c>
      <c r="AB32" s="145">
        <v>0</v>
      </c>
      <c r="AC32" s="145">
        <v>23</v>
      </c>
      <c r="AZ32" s="145">
        <v>1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4">
        <v>12</v>
      </c>
      <c r="CB32" s="174">
        <v>0</v>
      </c>
      <c r="CZ32" s="145">
        <v>0</v>
      </c>
    </row>
    <row r="33" spans="1:104">
      <c r="A33" s="168">
        <v>15</v>
      </c>
      <c r="B33" s="169" t="s">
        <v>124</v>
      </c>
      <c r="C33" s="170" t="s">
        <v>125</v>
      </c>
      <c r="D33" s="171" t="s">
        <v>123</v>
      </c>
      <c r="E33" s="172">
        <v>2</v>
      </c>
      <c r="F33" s="172"/>
      <c r="G33" s="173">
        <f>E33*F33</f>
        <v>0</v>
      </c>
      <c r="O33" s="167">
        <v>2</v>
      </c>
      <c r="AA33" s="145">
        <v>12</v>
      </c>
      <c r="AB33" s="145">
        <v>0</v>
      </c>
      <c r="AC33" s="145">
        <v>36</v>
      </c>
      <c r="AZ33" s="145">
        <v>1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12</v>
      </c>
      <c r="CB33" s="174">
        <v>0</v>
      </c>
      <c r="CZ33" s="145">
        <v>0.12</v>
      </c>
    </row>
    <row r="34" spans="1:104">
      <c r="A34" s="181"/>
      <c r="B34" s="182" t="s">
        <v>76</v>
      </c>
      <c r="C34" s="183" t="str">
        <f>CONCATENATE(B29," ",C29)</f>
        <v>93 Dokončovací práce inženýrských staveb</v>
      </c>
      <c r="D34" s="184"/>
      <c r="E34" s="185"/>
      <c r="F34" s="186"/>
      <c r="G34" s="187">
        <f>SUM(G29:G33)</f>
        <v>0</v>
      </c>
      <c r="O34" s="167">
        <v>4</v>
      </c>
      <c r="BA34" s="188">
        <f>SUM(BA29:BA33)</f>
        <v>0</v>
      </c>
      <c r="BB34" s="188">
        <f>SUM(BB29:BB33)</f>
        <v>0</v>
      </c>
      <c r="BC34" s="188">
        <f>SUM(BC29:BC33)</f>
        <v>0</v>
      </c>
      <c r="BD34" s="188">
        <f>SUM(BD29:BD33)</f>
        <v>0</v>
      </c>
      <c r="BE34" s="188">
        <f>SUM(BE29:BE33)</f>
        <v>0</v>
      </c>
    </row>
    <row r="35" spans="1:104">
      <c r="A35" s="160" t="s">
        <v>73</v>
      </c>
      <c r="B35" s="161" t="s">
        <v>126</v>
      </c>
      <c r="C35" s="162" t="s">
        <v>127</v>
      </c>
      <c r="D35" s="163"/>
      <c r="E35" s="164"/>
      <c r="F35" s="164"/>
      <c r="G35" s="165"/>
      <c r="H35" s="166"/>
      <c r="I35" s="166"/>
      <c r="O35" s="167">
        <v>1</v>
      </c>
    </row>
    <row r="36" spans="1:104">
      <c r="A36" s="168">
        <v>16</v>
      </c>
      <c r="B36" s="169" t="s">
        <v>128</v>
      </c>
      <c r="C36" s="170" t="s">
        <v>129</v>
      </c>
      <c r="D36" s="171" t="s">
        <v>108</v>
      </c>
      <c r="E36" s="172">
        <v>91.068207749999999</v>
      </c>
      <c r="F36" s="172"/>
      <c r="G36" s="173">
        <f>E36*F36</f>
        <v>0</v>
      </c>
      <c r="O36" s="167">
        <v>2</v>
      </c>
      <c r="AA36" s="145">
        <v>7</v>
      </c>
      <c r="AB36" s="145">
        <v>1</v>
      </c>
      <c r="AC36" s="145">
        <v>2</v>
      </c>
      <c r="AZ36" s="145">
        <v>1</v>
      </c>
      <c r="BA36" s="145">
        <f>IF(AZ36=1,G36,0)</f>
        <v>0</v>
      </c>
      <c r="BB36" s="145">
        <f>IF(AZ36=2,G36,0)</f>
        <v>0</v>
      </c>
      <c r="BC36" s="145">
        <f>IF(AZ36=3,G36,0)</f>
        <v>0</v>
      </c>
      <c r="BD36" s="145">
        <f>IF(AZ36=4,G36,0)</f>
        <v>0</v>
      </c>
      <c r="BE36" s="145">
        <f>IF(AZ36=5,G36,0)</f>
        <v>0</v>
      </c>
      <c r="CA36" s="174">
        <v>7</v>
      </c>
      <c r="CB36" s="174">
        <v>1</v>
      </c>
      <c r="CZ36" s="145">
        <v>0</v>
      </c>
    </row>
    <row r="37" spans="1:104">
      <c r="A37" s="181"/>
      <c r="B37" s="182" t="s">
        <v>76</v>
      </c>
      <c r="C37" s="183" t="str">
        <f>CONCATENATE(B35," ",C35)</f>
        <v>99 Staveništní přesun hmot</v>
      </c>
      <c r="D37" s="184"/>
      <c r="E37" s="185"/>
      <c r="F37" s="186"/>
      <c r="G37" s="187">
        <f>SUM(G35:G36)</f>
        <v>0</v>
      </c>
      <c r="O37" s="167">
        <v>4</v>
      </c>
      <c r="BA37" s="188">
        <f>SUM(BA35:BA36)</f>
        <v>0</v>
      </c>
      <c r="BB37" s="188">
        <f>SUM(BB35:BB36)</f>
        <v>0</v>
      </c>
      <c r="BC37" s="188">
        <f>SUM(BC35:BC36)</f>
        <v>0</v>
      </c>
      <c r="BD37" s="188">
        <f>SUM(BD35:BD36)</f>
        <v>0</v>
      </c>
      <c r="BE37" s="188">
        <f>SUM(BE35:BE36)</f>
        <v>0</v>
      </c>
    </row>
    <row r="38" spans="1:104">
      <c r="A38" s="160" t="s">
        <v>73</v>
      </c>
      <c r="B38" s="161" t="s">
        <v>130</v>
      </c>
      <c r="C38" s="162" t="s">
        <v>131</v>
      </c>
      <c r="D38" s="163"/>
      <c r="E38" s="164"/>
      <c r="F38" s="164"/>
      <c r="G38" s="165"/>
      <c r="H38" s="166"/>
      <c r="I38" s="166"/>
      <c r="O38" s="167">
        <v>1</v>
      </c>
    </row>
    <row r="39" spans="1:104">
      <c r="A39" s="168">
        <v>17</v>
      </c>
      <c r="B39" s="169" t="s">
        <v>132</v>
      </c>
      <c r="C39" s="170" t="s">
        <v>133</v>
      </c>
      <c r="D39" s="171" t="s">
        <v>134</v>
      </c>
      <c r="E39" s="172">
        <v>657</v>
      </c>
      <c r="F39" s="172"/>
      <c r="G39" s="173">
        <f t="shared" ref="G39:G47" si="0">E39*F39</f>
        <v>0</v>
      </c>
      <c r="O39" s="167">
        <v>2</v>
      </c>
      <c r="AA39" s="145">
        <v>1</v>
      </c>
      <c r="AB39" s="145">
        <v>9</v>
      </c>
      <c r="AC39" s="145">
        <v>9</v>
      </c>
      <c r="AZ39" s="145">
        <v>4</v>
      </c>
      <c r="BA39" s="145">
        <f t="shared" ref="BA39:BA47" si="1">IF(AZ39=1,G39,0)</f>
        <v>0</v>
      </c>
      <c r="BB39" s="145">
        <f t="shared" ref="BB39:BB47" si="2">IF(AZ39=2,G39,0)</f>
        <v>0</v>
      </c>
      <c r="BC39" s="145">
        <f t="shared" ref="BC39:BC47" si="3">IF(AZ39=3,G39,0)</f>
        <v>0</v>
      </c>
      <c r="BD39" s="145">
        <f t="shared" ref="BD39:BD47" si="4">IF(AZ39=4,G39,0)</f>
        <v>0</v>
      </c>
      <c r="BE39" s="145">
        <f t="shared" ref="BE39:BE47" si="5">IF(AZ39=5,G39,0)</f>
        <v>0</v>
      </c>
      <c r="CA39" s="174">
        <v>1</v>
      </c>
      <c r="CB39" s="174">
        <v>9</v>
      </c>
      <c r="CZ39" s="145">
        <v>0</v>
      </c>
    </row>
    <row r="40" spans="1:104">
      <c r="A40" s="168">
        <v>18</v>
      </c>
      <c r="B40" s="169" t="s">
        <v>135</v>
      </c>
      <c r="C40" s="170" t="s">
        <v>136</v>
      </c>
      <c r="D40" s="171" t="s">
        <v>134</v>
      </c>
      <c r="E40" s="172">
        <v>657</v>
      </c>
      <c r="F40" s="172"/>
      <c r="G40" s="173">
        <f t="shared" si="0"/>
        <v>0</v>
      </c>
      <c r="O40" s="167">
        <v>2</v>
      </c>
      <c r="AA40" s="145">
        <v>1</v>
      </c>
      <c r="AB40" s="145">
        <v>9</v>
      </c>
      <c r="AC40" s="145">
        <v>9</v>
      </c>
      <c r="AZ40" s="145">
        <v>4</v>
      </c>
      <c r="BA40" s="145">
        <f t="shared" si="1"/>
        <v>0</v>
      </c>
      <c r="BB40" s="145">
        <f t="shared" si="2"/>
        <v>0</v>
      </c>
      <c r="BC40" s="145">
        <f t="shared" si="3"/>
        <v>0</v>
      </c>
      <c r="BD40" s="145">
        <f t="shared" si="4"/>
        <v>0</v>
      </c>
      <c r="BE40" s="145">
        <f t="shared" si="5"/>
        <v>0</v>
      </c>
      <c r="CA40" s="174">
        <v>1</v>
      </c>
      <c r="CB40" s="174">
        <v>9</v>
      </c>
      <c r="CZ40" s="145">
        <v>0</v>
      </c>
    </row>
    <row r="41" spans="1:104">
      <c r="A41" s="168">
        <v>19</v>
      </c>
      <c r="B41" s="169" t="s">
        <v>137</v>
      </c>
      <c r="C41" s="170" t="s">
        <v>138</v>
      </c>
      <c r="D41" s="171" t="s">
        <v>134</v>
      </c>
      <c r="E41" s="172">
        <v>582</v>
      </c>
      <c r="F41" s="172"/>
      <c r="G41" s="173">
        <f t="shared" si="0"/>
        <v>0</v>
      </c>
      <c r="O41" s="167">
        <v>2</v>
      </c>
      <c r="AA41" s="145">
        <v>12</v>
      </c>
      <c r="AB41" s="145">
        <v>0</v>
      </c>
      <c r="AC41" s="145">
        <v>42</v>
      </c>
      <c r="AZ41" s="145">
        <v>4</v>
      </c>
      <c r="BA41" s="145">
        <f t="shared" si="1"/>
        <v>0</v>
      </c>
      <c r="BB41" s="145">
        <f t="shared" si="2"/>
        <v>0</v>
      </c>
      <c r="BC41" s="145">
        <f t="shared" si="3"/>
        <v>0</v>
      </c>
      <c r="BD41" s="145">
        <f t="shared" si="4"/>
        <v>0</v>
      </c>
      <c r="BE41" s="145">
        <f t="shared" si="5"/>
        <v>0</v>
      </c>
      <c r="CA41" s="174">
        <v>12</v>
      </c>
      <c r="CB41" s="174">
        <v>0</v>
      </c>
      <c r="CZ41" s="145">
        <v>0</v>
      </c>
    </row>
    <row r="42" spans="1:104">
      <c r="A42" s="168">
        <v>20</v>
      </c>
      <c r="B42" s="169" t="s">
        <v>139</v>
      </c>
      <c r="C42" s="170" t="s">
        <v>140</v>
      </c>
      <c r="D42" s="171" t="s">
        <v>134</v>
      </c>
      <c r="E42" s="172">
        <v>657</v>
      </c>
      <c r="F42" s="172"/>
      <c r="G42" s="173">
        <f t="shared" si="0"/>
        <v>0</v>
      </c>
      <c r="O42" s="167">
        <v>2</v>
      </c>
      <c r="AA42" s="145">
        <v>12</v>
      </c>
      <c r="AB42" s="145">
        <v>0</v>
      </c>
      <c r="AC42" s="145">
        <v>18</v>
      </c>
      <c r="AZ42" s="145">
        <v>4</v>
      </c>
      <c r="BA42" s="145">
        <f t="shared" si="1"/>
        <v>0</v>
      </c>
      <c r="BB42" s="145">
        <f t="shared" si="2"/>
        <v>0</v>
      </c>
      <c r="BC42" s="145">
        <f t="shared" si="3"/>
        <v>0</v>
      </c>
      <c r="BD42" s="145">
        <f t="shared" si="4"/>
        <v>0</v>
      </c>
      <c r="BE42" s="145">
        <f t="shared" si="5"/>
        <v>0</v>
      </c>
      <c r="CA42" s="174">
        <v>12</v>
      </c>
      <c r="CB42" s="174">
        <v>0</v>
      </c>
      <c r="CZ42" s="145">
        <v>3.0000000000000001E-3</v>
      </c>
    </row>
    <row r="43" spans="1:104">
      <c r="A43" s="168">
        <v>21</v>
      </c>
      <c r="B43" s="169" t="s">
        <v>141</v>
      </c>
      <c r="C43" s="170" t="s">
        <v>142</v>
      </c>
      <c r="D43" s="171" t="s">
        <v>134</v>
      </c>
      <c r="E43" s="172">
        <v>582</v>
      </c>
      <c r="F43" s="172"/>
      <c r="G43" s="173">
        <f t="shared" si="0"/>
        <v>0</v>
      </c>
      <c r="O43" s="167">
        <v>2</v>
      </c>
      <c r="AA43" s="145">
        <v>12</v>
      </c>
      <c r="AB43" s="145">
        <v>0</v>
      </c>
      <c r="AC43" s="145">
        <v>38</v>
      </c>
      <c r="AZ43" s="145">
        <v>4</v>
      </c>
      <c r="BA43" s="145">
        <f t="shared" si="1"/>
        <v>0</v>
      </c>
      <c r="BB43" s="145">
        <f t="shared" si="2"/>
        <v>0</v>
      </c>
      <c r="BC43" s="145">
        <f t="shared" si="3"/>
        <v>0</v>
      </c>
      <c r="BD43" s="145">
        <f t="shared" si="4"/>
        <v>0</v>
      </c>
      <c r="BE43" s="145">
        <f t="shared" si="5"/>
        <v>0</v>
      </c>
      <c r="CA43" s="174">
        <v>12</v>
      </c>
      <c r="CB43" s="174">
        <v>0</v>
      </c>
      <c r="CZ43" s="145">
        <v>1E-3</v>
      </c>
    </row>
    <row r="44" spans="1:104">
      <c r="A44" s="168">
        <v>22</v>
      </c>
      <c r="B44" s="169" t="s">
        <v>143</v>
      </c>
      <c r="C44" s="170" t="s">
        <v>144</v>
      </c>
      <c r="D44" s="171" t="s">
        <v>123</v>
      </c>
      <c r="E44" s="172">
        <v>36</v>
      </c>
      <c r="F44" s="172"/>
      <c r="G44" s="173">
        <f t="shared" si="0"/>
        <v>0</v>
      </c>
      <c r="O44" s="167">
        <v>2</v>
      </c>
      <c r="AA44" s="145">
        <v>12</v>
      </c>
      <c r="AB44" s="145">
        <v>0</v>
      </c>
      <c r="AC44" s="145">
        <v>39</v>
      </c>
      <c r="AZ44" s="145">
        <v>4</v>
      </c>
      <c r="BA44" s="145">
        <f t="shared" si="1"/>
        <v>0</v>
      </c>
      <c r="BB44" s="145">
        <f t="shared" si="2"/>
        <v>0</v>
      </c>
      <c r="BC44" s="145">
        <f t="shared" si="3"/>
        <v>0</v>
      </c>
      <c r="BD44" s="145">
        <f t="shared" si="4"/>
        <v>0</v>
      </c>
      <c r="BE44" s="145">
        <f t="shared" si="5"/>
        <v>0</v>
      </c>
      <c r="CA44" s="174">
        <v>12</v>
      </c>
      <c r="CB44" s="174">
        <v>0</v>
      </c>
      <c r="CZ44" s="145">
        <v>1E-4</v>
      </c>
    </row>
    <row r="45" spans="1:104">
      <c r="A45" s="168">
        <v>23</v>
      </c>
      <c r="B45" s="169" t="s">
        <v>145</v>
      </c>
      <c r="C45" s="170" t="s">
        <v>146</v>
      </c>
      <c r="D45" s="171" t="s">
        <v>123</v>
      </c>
      <c r="E45" s="172">
        <v>32</v>
      </c>
      <c r="F45" s="172"/>
      <c r="G45" s="173">
        <f t="shared" si="0"/>
        <v>0</v>
      </c>
      <c r="O45" s="167">
        <v>2</v>
      </c>
      <c r="AA45" s="145">
        <v>12</v>
      </c>
      <c r="AB45" s="145">
        <v>0</v>
      </c>
      <c r="AC45" s="145">
        <v>40</v>
      </c>
      <c r="AZ45" s="145">
        <v>4</v>
      </c>
      <c r="BA45" s="145">
        <f t="shared" si="1"/>
        <v>0</v>
      </c>
      <c r="BB45" s="145">
        <f t="shared" si="2"/>
        <v>0</v>
      </c>
      <c r="BC45" s="145">
        <f t="shared" si="3"/>
        <v>0</v>
      </c>
      <c r="BD45" s="145">
        <f t="shared" si="4"/>
        <v>0</v>
      </c>
      <c r="BE45" s="145">
        <f t="shared" si="5"/>
        <v>0</v>
      </c>
      <c r="CA45" s="174">
        <v>12</v>
      </c>
      <c r="CB45" s="174">
        <v>0</v>
      </c>
      <c r="CZ45" s="145">
        <v>0</v>
      </c>
    </row>
    <row r="46" spans="1:104">
      <c r="A46" s="168">
        <v>24</v>
      </c>
      <c r="B46" s="169" t="s">
        <v>147</v>
      </c>
      <c r="C46" s="170" t="s">
        <v>148</v>
      </c>
      <c r="D46" s="171" t="s">
        <v>123</v>
      </c>
      <c r="E46" s="172">
        <v>8</v>
      </c>
      <c r="F46" s="172"/>
      <c r="G46" s="173">
        <f t="shared" si="0"/>
        <v>0</v>
      </c>
      <c r="O46" s="167">
        <v>2</v>
      </c>
      <c r="AA46" s="145">
        <v>12</v>
      </c>
      <c r="AB46" s="145">
        <v>0</v>
      </c>
      <c r="AC46" s="145">
        <v>41</v>
      </c>
      <c r="AZ46" s="145">
        <v>4</v>
      </c>
      <c r="BA46" s="145">
        <f t="shared" si="1"/>
        <v>0</v>
      </c>
      <c r="BB46" s="145">
        <f t="shared" si="2"/>
        <v>0</v>
      </c>
      <c r="BC46" s="145">
        <f t="shared" si="3"/>
        <v>0</v>
      </c>
      <c r="BD46" s="145">
        <f t="shared" si="4"/>
        <v>0</v>
      </c>
      <c r="BE46" s="145">
        <f t="shared" si="5"/>
        <v>0</v>
      </c>
      <c r="CA46" s="174">
        <v>12</v>
      </c>
      <c r="CB46" s="174">
        <v>0</v>
      </c>
      <c r="CZ46" s="145">
        <v>0</v>
      </c>
    </row>
    <row r="47" spans="1:104" ht="22.5">
      <c r="A47" s="168">
        <v>25</v>
      </c>
      <c r="B47" s="169" t="s">
        <v>149</v>
      </c>
      <c r="C47" s="170" t="s">
        <v>150</v>
      </c>
      <c r="D47" s="171" t="s">
        <v>134</v>
      </c>
      <c r="E47" s="172">
        <v>40</v>
      </c>
      <c r="F47" s="172"/>
      <c r="G47" s="173">
        <f t="shared" si="0"/>
        <v>0</v>
      </c>
      <c r="O47" s="167">
        <v>2</v>
      </c>
      <c r="AA47" s="145">
        <v>3</v>
      </c>
      <c r="AB47" s="145">
        <v>0</v>
      </c>
      <c r="AC47" s="145" t="s">
        <v>149</v>
      </c>
      <c r="AZ47" s="145">
        <v>3</v>
      </c>
      <c r="BA47" s="145">
        <f t="shared" si="1"/>
        <v>0</v>
      </c>
      <c r="BB47" s="145">
        <f t="shared" si="2"/>
        <v>0</v>
      </c>
      <c r="BC47" s="145">
        <f t="shared" si="3"/>
        <v>0</v>
      </c>
      <c r="BD47" s="145">
        <f t="shared" si="4"/>
        <v>0</v>
      </c>
      <c r="BE47" s="145">
        <f t="shared" si="5"/>
        <v>0</v>
      </c>
      <c r="CA47" s="174">
        <v>3</v>
      </c>
      <c r="CB47" s="174">
        <v>0</v>
      </c>
      <c r="CZ47" s="145">
        <v>1.49E-3</v>
      </c>
    </row>
    <row r="48" spans="1:104">
      <c r="A48" s="175"/>
      <c r="B48" s="177"/>
      <c r="C48" s="226" t="s">
        <v>151</v>
      </c>
      <c r="D48" s="227"/>
      <c r="E48" s="178">
        <v>14</v>
      </c>
      <c r="F48" s="179"/>
      <c r="G48" s="180"/>
      <c r="M48" s="176" t="s">
        <v>151</v>
      </c>
      <c r="O48" s="167"/>
    </row>
    <row r="49" spans="1:104">
      <c r="A49" s="175"/>
      <c r="B49" s="177"/>
      <c r="C49" s="226" t="s">
        <v>151</v>
      </c>
      <c r="D49" s="227"/>
      <c r="E49" s="178">
        <v>14</v>
      </c>
      <c r="F49" s="179"/>
      <c r="G49" s="180"/>
      <c r="M49" s="176" t="s">
        <v>151</v>
      </c>
      <c r="O49" s="167"/>
    </row>
    <row r="50" spans="1:104">
      <c r="A50" s="175"/>
      <c r="B50" s="177"/>
      <c r="C50" s="226" t="s">
        <v>152</v>
      </c>
      <c r="D50" s="227"/>
      <c r="E50" s="178">
        <v>12</v>
      </c>
      <c r="F50" s="179"/>
      <c r="G50" s="180"/>
      <c r="M50" s="176" t="s">
        <v>152</v>
      </c>
      <c r="O50" s="167"/>
    </row>
    <row r="51" spans="1:104" ht="22.5">
      <c r="A51" s="168">
        <v>26</v>
      </c>
      <c r="B51" s="169" t="s">
        <v>153</v>
      </c>
      <c r="C51" s="170" t="s">
        <v>154</v>
      </c>
      <c r="D51" s="171" t="s">
        <v>155</v>
      </c>
      <c r="E51" s="172">
        <v>18.5</v>
      </c>
      <c r="F51" s="172"/>
      <c r="G51" s="173">
        <f>E51*F51</f>
        <v>0</v>
      </c>
      <c r="O51" s="167">
        <v>2</v>
      </c>
      <c r="AA51" s="145">
        <v>10</v>
      </c>
      <c r="AB51" s="145">
        <v>0</v>
      </c>
      <c r="AC51" s="145">
        <v>8</v>
      </c>
      <c r="AZ51" s="145">
        <v>5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10</v>
      </c>
      <c r="CB51" s="174">
        <v>0</v>
      </c>
      <c r="CZ51" s="145">
        <v>0</v>
      </c>
    </row>
    <row r="52" spans="1:104">
      <c r="A52" s="181"/>
      <c r="B52" s="182" t="s">
        <v>76</v>
      </c>
      <c r="C52" s="183" t="str">
        <f>CONCATENATE(B38," ",C38)</f>
        <v>M22 Montáž sdělovací a zabezp. techniky</v>
      </c>
      <c r="D52" s="184"/>
      <c r="E52" s="185"/>
      <c r="F52" s="186"/>
      <c r="G52" s="187">
        <f>SUM(G38:G51)</f>
        <v>0</v>
      </c>
      <c r="O52" s="167">
        <v>4</v>
      </c>
      <c r="BA52" s="188">
        <f>SUM(BA38:BA51)</f>
        <v>0</v>
      </c>
      <c r="BB52" s="188">
        <f>SUM(BB38:BB51)</f>
        <v>0</v>
      </c>
      <c r="BC52" s="188">
        <f>SUM(BC38:BC51)</f>
        <v>0</v>
      </c>
      <c r="BD52" s="188">
        <f>SUM(BD38:BD51)</f>
        <v>0</v>
      </c>
      <c r="BE52" s="188">
        <f>SUM(BE38:BE51)</f>
        <v>0</v>
      </c>
    </row>
    <row r="53" spans="1:104">
      <c r="A53" s="160" t="s">
        <v>73</v>
      </c>
      <c r="B53" s="161" t="s">
        <v>156</v>
      </c>
      <c r="C53" s="162" t="s">
        <v>157</v>
      </c>
      <c r="D53" s="163"/>
      <c r="E53" s="164"/>
      <c r="F53" s="164"/>
      <c r="G53" s="165"/>
      <c r="H53" s="166"/>
      <c r="I53" s="166"/>
      <c r="O53" s="167">
        <v>1</v>
      </c>
    </row>
    <row r="54" spans="1:104">
      <c r="A54" s="168">
        <v>27</v>
      </c>
      <c r="B54" s="169" t="s">
        <v>158</v>
      </c>
      <c r="C54" s="170" t="s">
        <v>159</v>
      </c>
      <c r="D54" s="171" t="s">
        <v>160</v>
      </c>
      <c r="E54" s="172">
        <v>0.249</v>
      </c>
      <c r="F54" s="172"/>
      <c r="G54" s="173">
        <f>E54*F54</f>
        <v>0</v>
      </c>
      <c r="O54" s="167">
        <v>2</v>
      </c>
      <c r="AA54" s="145">
        <v>1</v>
      </c>
      <c r="AB54" s="145">
        <v>9</v>
      </c>
      <c r="AC54" s="145">
        <v>9</v>
      </c>
      <c r="AZ54" s="145">
        <v>4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9</v>
      </c>
      <c r="CZ54" s="145">
        <v>0</v>
      </c>
    </row>
    <row r="55" spans="1:104">
      <c r="A55" s="168">
        <v>28</v>
      </c>
      <c r="B55" s="169" t="s">
        <v>161</v>
      </c>
      <c r="C55" s="170" t="s">
        <v>162</v>
      </c>
      <c r="D55" s="171" t="s">
        <v>134</v>
      </c>
      <c r="E55" s="172">
        <v>249</v>
      </c>
      <c r="F55" s="172"/>
      <c r="G55" s="173">
        <f>E55*F55</f>
        <v>0</v>
      </c>
      <c r="O55" s="167">
        <v>2</v>
      </c>
      <c r="AA55" s="145">
        <v>1</v>
      </c>
      <c r="AB55" s="145">
        <v>9</v>
      </c>
      <c r="AC55" s="145">
        <v>9</v>
      </c>
      <c r="AZ55" s="145">
        <v>4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</v>
      </c>
      <c r="CB55" s="174">
        <v>9</v>
      </c>
      <c r="CZ55" s="145">
        <v>0</v>
      </c>
    </row>
    <row r="56" spans="1:104">
      <c r="A56" s="168">
        <v>29</v>
      </c>
      <c r="B56" s="169" t="s">
        <v>163</v>
      </c>
      <c r="C56" s="170" t="s">
        <v>164</v>
      </c>
      <c r="D56" s="171" t="s">
        <v>134</v>
      </c>
      <c r="E56" s="172">
        <v>249</v>
      </c>
      <c r="F56" s="172"/>
      <c r="G56" s="173">
        <f>E56*F56</f>
        <v>0</v>
      </c>
      <c r="O56" s="167">
        <v>2</v>
      </c>
      <c r="AA56" s="145">
        <v>1</v>
      </c>
      <c r="AB56" s="145">
        <v>9</v>
      </c>
      <c r="AC56" s="145">
        <v>9</v>
      </c>
      <c r="AZ56" s="145">
        <v>4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74">
        <v>1</v>
      </c>
      <c r="CB56" s="174">
        <v>9</v>
      </c>
      <c r="CZ56" s="145">
        <v>0.13242999999999999</v>
      </c>
    </row>
    <row r="57" spans="1:104">
      <c r="A57" s="168">
        <v>30</v>
      </c>
      <c r="B57" s="169" t="s">
        <v>165</v>
      </c>
      <c r="C57" s="170" t="s">
        <v>166</v>
      </c>
      <c r="D57" s="171" t="s">
        <v>134</v>
      </c>
      <c r="E57" s="172">
        <v>249</v>
      </c>
      <c r="F57" s="172"/>
      <c r="G57" s="173">
        <f>E57*F57</f>
        <v>0</v>
      </c>
      <c r="O57" s="167">
        <v>2</v>
      </c>
      <c r="AA57" s="145">
        <v>1</v>
      </c>
      <c r="AB57" s="145">
        <v>9</v>
      </c>
      <c r="AC57" s="145">
        <v>9</v>
      </c>
      <c r="AZ57" s="145">
        <v>4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4">
        <v>1</v>
      </c>
      <c r="CB57" s="174">
        <v>9</v>
      </c>
      <c r="CZ57" s="145">
        <v>0</v>
      </c>
    </row>
    <row r="58" spans="1:104">
      <c r="A58" s="168">
        <v>31</v>
      </c>
      <c r="B58" s="169" t="s">
        <v>167</v>
      </c>
      <c r="C58" s="170" t="s">
        <v>168</v>
      </c>
      <c r="D58" s="171" t="s">
        <v>134</v>
      </c>
      <c r="E58" s="172">
        <v>249</v>
      </c>
      <c r="F58" s="172"/>
      <c r="G58" s="173">
        <f>E58*F58</f>
        <v>0</v>
      </c>
      <c r="O58" s="167">
        <v>2</v>
      </c>
      <c r="AA58" s="145">
        <v>1</v>
      </c>
      <c r="AB58" s="145">
        <v>9</v>
      </c>
      <c r="AC58" s="145">
        <v>9</v>
      </c>
      <c r="AZ58" s="145">
        <v>4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</v>
      </c>
      <c r="CB58" s="174">
        <v>9</v>
      </c>
      <c r="CZ58" s="145">
        <v>0</v>
      </c>
    </row>
    <row r="59" spans="1:104">
      <c r="A59" s="181"/>
      <c r="B59" s="182" t="s">
        <v>76</v>
      </c>
      <c r="C59" s="183" t="str">
        <f>CONCATENATE(B53," ",C53)</f>
        <v>M46 Zemní práce při montážích</v>
      </c>
      <c r="D59" s="184"/>
      <c r="E59" s="185"/>
      <c r="F59" s="186"/>
      <c r="G59" s="187">
        <f>SUM(G53:G58)</f>
        <v>0</v>
      </c>
      <c r="O59" s="167">
        <v>4</v>
      </c>
      <c r="BA59" s="188">
        <f>SUM(BA53:BA58)</f>
        <v>0</v>
      </c>
      <c r="BB59" s="188">
        <f>SUM(BB53:BB58)</f>
        <v>0</v>
      </c>
      <c r="BC59" s="188">
        <f>SUM(BC53:BC58)</f>
        <v>0</v>
      </c>
      <c r="BD59" s="188">
        <f>SUM(BD53:BD58)</f>
        <v>0</v>
      </c>
      <c r="BE59" s="188">
        <f>SUM(BE53:BE58)</f>
        <v>0</v>
      </c>
    </row>
    <row r="60" spans="1:104">
      <c r="E60" s="145"/>
    </row>
    <row r="61" spans="1:104">
      <c r="E61" s="145"/>
    </row>
    <row r="62" spans="1:104">
      <c r="E62" s="145"/>
    </row>
    <row r="63" spans="1:104">
      <c r="E63" s="145"/>
    </row>
    <row r="64" spans="1:104">
      <c r="E64" s="145"/>
    </row>
    <row r="65" spans="5:5">
      <c r="E65" s="145"/>
    </row>
    <row r="66" spans="5:5">
      <c r="E66" s="145"/>
    </row>
    <row r="67" spans="5:5">
      <c r="E67" s="145"/>
    </row>
    <row r="68" spans="5:5">
      <c r="E68" s="145"/>
    </row>
    <row r="69" spans="5:5">
      <c r="E69" s="145"/>
    </row>
    <row r="70" spans="5:5">
      <c r="E70" s="145"/>
    </row>
    <row r="71" spans="5:5">
      <c r="E71" s="145"/>
    </row>
    <row r="72" spans="5:5">
      <c r="E72" s="145"/>
    </row>
    <row r="73" spans="5:5">
      <c r="E73" s="145"/>
    </row>
    <row r="74" spans="5:5">
      <c r="E74" s="145"/>
    </row>
    <row r="75" spans="5:5">
      <c r="E75" s="145"/>
    </row>
    <row r="76" spans="5:5">
      <c r="E76" s="145"/>
    </row>
    <row r="77" spans="5:5">
      <c r="E77" s="145"/>
    </row>
    <row r="78" spans="5:5">
      <c r="E78" s="145"/>
    </row>
    <row r="79" spans="5:5">
      <c r="E79" s="145"/>
    </row>
    <row r="80" spans="5:5">
      <c r="E80" s="145"/>
    </row>
    <row r="81" spans="1:7">
      <c r="E81" s="145"/>
    </row>
    <row r="82" spans="1:7">
      <c r="E82" s="145"/>
    </row>
    <row r="83" spans="1:7">
      <c r="A83" s="189"/>
      <c r="B83" s="189"/>
      <c r="C83" s="189"/>
      <c r="D83" s="189"/>
      <c r="E83" s="189"/>
      <c r="F83" s="189"/>
      <c r="G83" s="189"/>
    </row>
    <row r="84" spans="1:7">
      <c r="A84" s="189"/>
      <c r="B84" s="189"/>
      <c r="C84" s="189"/>
      <c r="D84" s="189"/>
      <c r="E84" s="189"/>
      <c r="F84" s="189"/>
      <c r="G84" s="189"/>
    </row>
    <row r="85" spans="1:7">
      <c r="A85" s="189"/>
      <c r="B85" s="189"/>
      <c r="C85" s="189"/>
      <c r="D85" s="189"/>
      <c r="E85" s="189"/>
      <c r="F85" s="189"/>
      <c r="G85" s="189"/>
    </row>
    <row r="86" spans="1:7">
      <c r="A86" s="189"/>
      <c r="B86" s="189"/>
      <c r="C86" s="189"/>
      <c r="D86" s="189"/>
      <c r="E86" s="189"/>
      <c r="F86" s="189"/>
      <c r="G86" s="189"/>
    </row>
    <row r="87" spans="1:7">
      <c r="E87" s="145"/>
    </row>
    <row r="88" spans="1:7">
      <c r="E88" s="145"/>
    </row>
    <row r="89" spans="1:7">
      <c r="E89" s="145"/>
    </row>
    <row r="90" spans="1:7">
      <c r="E90" s="145"/>
    </row>
    <row r="91" spans="1:7">
      <c r="E91" s="145"/>
    </row>
    <row r="92" spans="1:7">
      <c r="E92" s="145"/>
    </row>
    <row r="93" spans="1:7">
      <c r="E93" s="145"/>
    </row>
    <row r="94" spans="1:7">
      <c r="E94" s="145"/>
    </row>
    <row r="95" spans="1:7">
      <c r="E95" s="145"/>
    </row>
    <row r="96" spans="1:7">
      <c r="E96" s="145"/>
    </row>
    <row r="97" spans="5:5">
      <c r="E97" s="145"/>
    </row>
    <row r="98" spans="5:5">
      <c r="E98" s="145"/>
    </row>
    <row r="99" spans="5:5">
      <c r="E99" s="145"/>
    </row>
    <row r="100" spans="5:5">
      <c r="E100" s="145"/>
    </row>
    <row r="101" spans="5:5">
      <c r="E101" s="145"/>
    </row>
    <row r="102" spans="5:5">
      <c r="E102" s="145"/>
    </row>
    <row r="103" spans="5:5">
      <c r="E103" s="145"/>
    </row>
    <row r="104" spans="5:5">
      <c r="E104" s="145"/>
    </row>
    <row r="105" spans="5:5">
      <c r="E105" s="145"/>
    </row>
    <row r="106" spans="5:5">
      <c r="E106" s="145"/>
    </row>
    <row r="107" spans="5:5">
      <c r="E107" s="145"/>
    </row>
    <row r="108" spans="5:5">
      <c r="E108" s="145"/>
    </row>
    <row r="109" spans="5:5">
      <c r="E109" s="145"/>
    </row>
    <row r="110" spans="5:5">
      <c r="E110" s="145"/>
    </row>
    <row r="111" spans="5:5">
      <c r="E111" s="145"/>
    </row>
    <row r="112" spans="5:5">
      <c r="E112" s="145"/>
    </row>
    <row r="113" spans="1:7">
      <c r="E113" s="145"/>
    </row>
    <row r="114" spans="1:7">
      <c r="E114" s="145"/>
    </row>
    <row r="115" spans="1:7">
      <c r="E115" s="145"/>
    </row>
    <row r="116" spans="1:7">
      <c r="E116" s="145"/>
    </row>
    <row r="117" spans="1:7">
      <c r="E117" s="145"/>
    </row>
    <row r="118" spans="1:7">
      <c r="A118" s="190"/>
      <c r="B118" s="190"/>
    </row>
    <row r="119" spans="1:7">
      <c r="A119" s="189"/>
      <c r="B119" s="189"/>
      <c r="C119" s="192"/>
      <c r="D119" s="192"/>
      <c r="E119" s="193"/>
      <c r="F119" s="192"/>
      <c r="G119" s="194"/>
    </row>
    <row r="120" spans="1:7">
      <c r="A120" s="195"/>
      <c r="B120" s="195"/>
      <c r="C120" s="189"/>
      <c r="D120" s="189"/>
      <c r="E120" s="196"/>
      <c r="F120" s="189"/>
      <c r="G120" s="189"/>
    </row>
    <row r="121" spans="1:7">
      <c r="A121" s="189"/>
      <c r="B121" s="189"/>
      <c r="C121" s="189"/>
      <c r="D121" s="189"/>
      <c r="E121" s="196"/>
      <c r="F121" s="189"/>
      <c r="G121" s="189"/>
    </row>
    <row r="122" spans="1:7">
      <c r="A122" s="189"/>
      <c r="B122" s="189"/>
      <c r="C122" s="189"/>
      <c r="D122" s="189"/>
      <c r="E122" s="196"/>
      <c r="F122" s="189"/>
      <c r="G122" s="189"/>
    </row>
    <row r="123" spans="1:7">
      <c r="A123" s="189"/>
      <c r="B123" s="189"/>
      <c r="C123" s="189"/>
      <c r="D123" s="189"/>
      <c r="E123" s="196"/>
      <c r="F123" s="189"/>
      <c r="G123" s="189"/>
    </row>
    <row r="124" spans="1:7">
      <c r="A124" s="189"/>
      <c r="B124" s="189"/>
      <c r="C124" s="189"/>
      <c r="D124" s="189"/>
      <c r="E124" s="196"/>
      <c r="F124" s="189"/>
      <c r="G124" s="189"/>
    </row>
    <row r="125" spans="1:7">
      <c r="A125" s="189"/>
      <c r="B125" s="189"/>
      <c r="C125" s="189"/>
      <c r="D125" s="189"/>
      <c r="E125" s="196"/>
      <c r="F125" s="189"/>
      <c r="G125" s="189"/>
    </row>
    <row r="126" spans="1:7">
      <c r="A126" s="189"/>
      <c r="B126" s="189"/>
      <c r="C126" s="189"/>
      <c r="D126" s="189"/>
      <c r="E126" s="196"/>
      <c r="F126" s="189"/>
      <c r="G126" s="189"/>
    </row>
    <row r="127" spans="1:7">
      <c r="A127" s="189"/>
      <c r="B127" s="189"/>
      <c r="C127" s="189"/>
      <c r="D127" s="189"/>
      <c r="E127" s="196"/>
      <c r="F127" s="189"/>
      <c r="G127" s="189"/>
    </row>
    <row r="128" spans="1:7">
      <c r="A128" s="189"/>
      <c r="B128" s="189"/>
      <c r="C128" s="189"/>
      <c r="D128" s="189"/>
      <c r="E128" s="196"/>
      <c r="F128" s="189"/>
      <c r="G128" s="189"/>
    </row>
    <row r="129" spans="1:7">
      <c r="A129" s="189"/>
      <c r="B129" s="189"/>
      <c r="C129" s="189"/>
      <c r="D129" s="189"/>
      <c r="E129" s="196"/>
      <c r="F129" s="189"/>
      <c r="G129" s="189"/>
    </row>
    <row r="130" spans="1:7">
      <c r="A130" s="189"/>
      <c r="B130" s="189"/>
      <c r="C130" s="189"/>
      <c r="D130" s="189"/>
      <c r="E130" s="196"/>
      <c r="F130" s="189"/>
      <c r="G130" s="189"/>
    </row>
    <row r="131" spans="1:7">
      <c r="A131" s="189"/>
      <c r="B131" s="189"/>
      <c r="C131" s="189"/>
      <c r="D131" s="189"/>
      <c r="E131" s="196"/>
      <c r="F131" s="189"/>
      <c r="G131" s="189"/>
    </row>
    <row r="132" spans="1:7">
      <c r="A132" s="189"/>
      <c r="B132" s="189"/>
      <c r="C132" s="189"/>
      <c r="D132" s="189"/>
      <c r="E132" s="196"/>
      <c r="F132" s="189"/>
      <c r="G132" s="189"/>
    </row>
  </sheetData>
  <mergeCells count="12">
    <mergeCell ref="C48:D48"/>
    <mergeCell ref="C49:D49"/>
    <mergeCell ref="C50:D50"/>
    <mergeCell ref="C31:D31"/>
    <mergeCell ref="C18:D18"/>
    <mergeCell ref="C22:D22"/>
    <mergeCell ref="C25:D25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dcterms:created xsi:type="dcterms:W3CDTF">2018-01-24T15:12:28Z</dcterms:created>
  <dcterms:modified xsi:type="dcterms:W3CDTF">2018-01-24T15:31:44Z</dcterms:modified>
</cp:coreProperties>
</file>